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3395" windowHeight="7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71" i="1" l="1"/>
  <c r="T71" i="1"/>
  <c r="R71" i="1"/>
  <c r="J71" i="1"/>
  <c r="F70" i="1"/>
  <c r="F71" i="1" s="1"/>
  <c r="X41" i="1"/>
  <c r="V41" i="1"/>
  <c r="X36" i="1"/>
  <c r="X34" i="1"/>
  <c r="X33" i="1"/>
  <c r="W33" i="1"/>
  <c r="X32" i="1"/>
  <c r="X31" i="1"/>
  <c r="W31" i="1"/>
  <c r="X30" i="1"/>
  <c r="X29" i="1"/>
  <c r="X28" i="1"/>
  <c r="X27" i="1"/>
  <c r="X26" i="1"/>
  <c r="X71" i="1" s="1"/>
  <c r="H70" i="1"/>
  <c r="H69" i="1"/>
  <c r="H68" i="1"/>
  <c r="H67" i="1"/>
  <c r="H65" i="1"/>
  <c r="H64" i="1"/>
  <c r="H61" i="1"/>
  <c r="H22" i="1"/>
  <c r="H21" i="1"/>
  <c r="H71" i="1" s="1"/>
  <c r="P66" i="1"/>
  <c r="N66" i="1"/>
  <c r="P62" i="1"/>
  <c r="N62" i="1"/>
  <c r="P60" i="1"/>
  <c r="P71" i="1" s="1"/>
  <c r="N60" i="1"/>
  <c r="N71" i="1" s="1"/>
  <c r="L59" i="1"/>
  <c r="L58" i="1"/>
  <c r="L57" i="1"/>
  <c r="L56" i="1"/>
  <c r="L71" i="1" s="1"/>
</calcChain>
</file>

<file path=xl/sharedStrings.xml><?xml version="1.0" encoding="utf-8"?>
<sst xmlns="http://schemas.openxmlformats.org/spreadsheetml/2006/main" count="164" uniqueCount="94">
  <si>
    <t>Ед.изм.</t>
  </si>
  <si>
    <t>Цена за ед.</t>
  </si>
  <si>
    <t>Сумма</t>
  </si>
  <si>
    <t>штук</t>
  </si>
  <si>
    <t>флакон</t>
  </si>
  <si>
    <t>банка</t>
  </si>
  <si>
    <t xml:space="preserve">Протокол  № 5
           Об итогах закупок по приобретению имн (изделия медицинского назначения)и прочие расходные материалы,дезинфицирующие средства и сопутствующие товары на 2017 год способом запроса ценовых предложений
</t>
  </si>
  <si>
    <t>1. Организатор и заказчик государственных закупок: ГКП на ПХВ« Городская поликлиника №20» в соответствии п.104 гл.9 Постановление Правительства РК №908 от 29.12.2016г. «Об утверждении Правил организации и проведения закупа лекарственных средств, изделия медицинского назначения и медицинской техники по оказанию гарантированного объема бесплатной медицинской помощи» провел закупки способом запроса ценовых предложений на следующие имн (изделия медицинского назначения)и прочие расходные материалы, дезинфицирующие средства и сопутствующие товары</t>
  </si>
  <si>
    <t>№п/п</t>
  </si>
  <si>
    <t>Наименование</t>
  </si>
  <si>
    <t xml:space="preserve">  ИМН(изделия медицинского назначения)  и прочие расходные материалы</t>
  </si>
  <si>
    <t>Дезинфицирующие средства и сопутствующие товары</t>
  </si>
  <si>
    <t>Капилляр Панченкова одноразовый, стерильный</t>
  </si>
  <si>
    <t>Стекло предметное д/мазков 75*25*2,0</t>
  </si>
  <si>
    <t>Штатив-бокс д/предметных стекол на 100 шт</t>
  </si>
  <si>
    <t>Спираль внутриматочная</t>
  </si>
  <si>
    <t>Языкодержатель  (взрослый)</t>
  </si>
  <si>
    <t>Языкодержатель  (детский)</t>
  </si>
  <si>
    <t>Роторасширитель (взрослый)</t>
  </si>
  <si>
    <t>Роторасширитель (детский)</t>
  </si>
  <si>
    <t>Воздуховод  (взрослый)</t>
  </si>
  <si>
    <t>Воздуховод  (детский)</t>
  </si>
  <si>
    <t>Термометр комнатный Сувенир П-3</t>
  </si>
  <si>
    <t>Термометр жесткий электронный цифровой</t>
  </si>
  <si>
    <t>Термометр для холодильников ТСЖ-Х</t>
  </si>
  <si>
    <t>Лампа бактерицидная  F15 Т 8 30 W</t>
  </si>
  <si>
    <t>Лампа бактерицидная  F30 Т 8 30 W</t>
  </si>
  <si>
    <t>Респираторы FFP 2 медицинские, противотуберкулезные 20 шт/уп</t>
  </si>
  <si>
    <t>Кресло- кушетка</t>
  </si>
  <si>
    <t xml:space="preserve">Стол пеленальный </t>
  </si>
  <si>
    <t xml:space="preserve">Весы ВЭУ - 150 </t>
  </si>
  <si>
    <t>Ростомер механический РП</t>
  </si>
  <si>
    <t xml:space="preserve">Ящик для медикаментов </t>
  </si>
  <si>
    <t>Гигрометр психрометрический ВИТ-2</t>
  </si>
  <si>
    <t>Бумажное полотенце Z –укладка 250 шт/уп</t>
  </si>
  <si>
    <t>Диспенсер  для бумажных  полотенец Z укладки</t>
  </si>
  <si>
    <t>Диспенсер WETTASK (обьем 4,5 л)</t>
  </si>
  <si>
    <t>Контейнеры для утилизации медицинских отходов класса Б, в наборе с двумя пакетами желтого цвета 10 л (картон)</t>
  </si>
  <si>
    <t>Контейнеры для утилизации медицинских отходов класса Б, в наборе с двумя пакетами желтого цвета 5 л (картон)</t>
  </si>
  <si>
    <t>Контейнеры для утилизации медицинских отходов класса В, в наборе с двумя пакетами красного  цвета          10 л (картон)</t>
  </si>
  <si>
    <t>Протирочный материал для обработки и дезинфекции поверхностей WETTASK № 90 салфеток</t>
  </si>
  <si>
    <t>Дезинфектант.Дезинфекция поверхностей, оборудования, предметов ухода за больными, медицинских отходов. Предстерилизационной очистки ИМН, дезинфекции, в т. ч.совмещенной с ПСО ИМН.Средство должно содержать дидецилдиметиламмония хлорид – не менее 7,5 %; N,N-бис(3-аминопропил)додециламин – не менее 7,5 %; 2-феноксиэтанол – не менее 10 %. Флакон объемом не менее 1,0 л.</t>
  </si>
  <si>
    <t>Дезинфектант.Средство должно представлять собой прозрачную жидкость с содержанием ЧАС -смесь кокобензилдиметиламмоний, дидецилдиметиламмоний хлориды - не менее 15% (суммарно), N,N-бис-(3-аминопропил) додециламин - не более 12%. Средство должно обладать моющими и дезодорирующими свойствами, не вызывать коррозию. Флакон объемом не менее 1,0 л.</t>
  </si>
  <si>
    <t>Стерилянт. Средство должно представлять собой прозрачную жидкость от бесцветной до желтого цвета со специфическим запахом. Должно содержать в своем составе в качестве действующих веществ алкилбензилдиметиламмония хлорид - не менее 5,15%,  дидецилдиметиламмония хлорид - не менее 5,15 %, N-[4’-{[диметил(додецил)аммонио]метил}[1,1’-бифенил]-4-илметил]-N,N-диметил-N-додециламмониядихлорид – не менее 0,1 %, глутаровый альдегид – не менее 7 %, глиоксаль - не менее 3%, а также воду и функциональные компоненты. Флакон объемом не менее 1,0 л.</t>
  </si>
  <si>
    <t>Салфетки для очистки и дезинфекции поверхностей, электронного оборудования,датчиков диагностического оборудования и др.салфетки из нетканого материала,обладающие высокой прочностью,не рвутся,не сбиваются в комок,в банке -220 салфеток,состав:изопропанол и ЧАС</t>
  </si>
  <si>
    <t>рулон</t>
  </si>
  <si>
    <t>Шприц 2 мл, 3- х компонентный,о-р применения,стерильный</t>
  </si>
  <si>
    <t>Шприц 20 мл, 3- х компонентный о-р применения,стерильный</t>
  </si>
  <si>
    <t>Проявитель для рентген снимков</t>
  </si>
  <si>
    <t>Рентген пленка  13*18 синечувствительная</t>
  </si>
  <si>
    <t>ТОО Anirise</t>
  </si>
  <si>
    <t>ТОО "Производственный комплекс "Аврора"</t>
  </si>
  <si>
    <t>ТОО "ОКТА КОМ СОЛЮШЕНС"</t>
  </si>
  <si>
    <t>ТОО "Научно-производственное объядинение  МедиДез"</t>
  </si>
  <si>
    <t>Рентген пленка 24*30 синечувствительная</t>
  </si>
  <si>
    <t>Рентген пленка 30*40 синечувствительная</t>
  </si>
  <si>
    <t>Рентген пленка 35*35 синечувствительная</t>
  </si>
  <si>
    <t>Рентген пленка 18*24 синечувствительная</t>
  </si>
  <si>
    <t>Фиксаж для фиксации рентген снимков</t>
  </si>
  <si>
    <t>Кардиолипиновый антиген для РМП на 1 000 определений ( в уп. № 10 - 10 мл)</t>
  </si>
  <si>
    <t>Тампон зонд из вискозы с пластиковым аппликатором в пробирке стерильный 150 мм (без среды) 100 шт/уп</t>
  </si>
  <si>
    <t>Мочеприемник стерильный 1 000 мл с ремешком</t>
  </si>
  <si>
    <t>ТОО"Альянс АА"</t>
  </si>
  <si>
    <t>ТОО "AIMED"</t>
  </si>
  <si>
    <t>Хлорка. Средство должно представлять собой дезинфектант широкого спектра действия. Должно содержать 1,3-дихлор-5,5-диметилгидантоин – не менее 2,0 %, дигидрат натриевой соли дихлоризоциануровой кислоты – не менее 97,8 %. В виде таблеток круглой формы с выпуклыми поверхностями и с крестообразными разделительными насечками с характерным запахом хлора : весом не менее 2,66 г, выделяющие при растворении в воде не менее 1,55г активного хлора. Средство должно быть предназначено для дезинфекции: различных объектов ЛПУ в инфекционных очагах ,  в т.ч. особо опасных инфекций - сибирской язвы (в т.ч. в споровой форме), чумы, холеры, туляремии; дезинфекции предметов мед. назначения и инструментария.Средство предназначено для обеззараживания питьевой воды,при нецентрализованном водоснабжении, для обеззараживания емкостей для хранения  воды В 1 упаковке средства должно содержаться не менее 375 таблеток.</t>
  </si>
  <si>
    <t>Антибактериальное жидкое мыло в картриджах 1 л</t>
  </si>
  <si>
    <t xml:space="preserve">Средство дезинфицирующее – кожный антисептик
Средство должно быть упаковано в полимерные, герметичные, стерильные пакеты объемом не более 0,7 л, снабженные обратным дозирующим клапаном, исключающим обратный подсос воздуха, обеспечивающим стерильность средства до конца использования и точное дозирование средства (не более 1,6 мл за одно нажатие).
</t>
  </si>
  <si>
    <t xml:space="preserve">Средство для мытья рук В состав средства должно входить ПАВ, кокоат сахарозы, экстракт кокоса, вода особой очистки, pH средства должен быть в интервале 6,5% - 7,0%.
должно быть расфасовано в полимерные, герметичные, стерильные пакеты объемом не более 0,7 л, снабженные обратным дозирующим клапаном, исключающим обратный подсос воздуха, обеспечивающим стерильность средства до конца использования и точное дозирование средства (не более 1,6 мл за одно нажатие).
</t>
  </si>
  <si>
    <t>ТОО АлматМЕД</t>
  </si>
  <si>
    <t>ТОО "Каз-Диа-Тест"</t>
  </si>
  <si>
    <t>ТОО БиКС Плюс</t>
  </si>
  <si>
    <t>ТОО Glebus-medical</t>
  </si>
  <si>
    <t xml:space="preserve">3. Организатор и заказчик государственных закупок по результатам данных закупок способом запроса ценовых предложений, решил закупить  имн (изделия медицинского назначения)и прочие расходные материалы, дезинфицирующие средства и сопутствующие товары у  следующих поставщиков:
 1) ТОО «Anirise»,г.Алматы,ул.Парижской Коммуны,д.46                                                                                                                                                                                                                                                                                                                                                                                                                                                                                                                 
2) ТОО "Производственный комплекс "Аврора", г.Алматы, ул.Спасская,68"а"                                                                                                                                                                                                                                                                                                                                                                                                                                                                   3)ТОО "Научно-производственное объядинение  МедиДез", г.Рудный,ул.Топоркова,строение 39/1      
4) ТОО"Альянс АА", г.Алматы,ул.Монтажная д.6,кв44
5) ТОО БиКС Плюс г.Каскелен,ул.Булгакбаева 55       
</t>
  </si>
  <si>
    <t>1200000</t>
  </si>
  <si>
    <t>***</t>
  </si>
  <si>
    <t>Кол-во,       объём</t>
  </si>
  <si>
    <t>4. Признать государственные закупки  по лотам №3,17,18,19,20,25  несостоявшейся в связи с отсутствием представленных ценовых предложений</t>
  </si>
  <si>
    <t xml:space="preserve">5.Заключить  договора с ТОО «Anirise» договор государственных закупок  на сумму -3 955 000,00 тенге
 </t>
  </si>
  <si>
    <t xml:space="preserve"> с ТОО "Производственный комплекс "Аврора" договор государственных закупок  на сумму -1 108 455,00тенге
   </t>
  </si>
  <si>
    <t xml:space="preserve">с ТОО "Научно-производственное объядинение  МедиДез" договор государственных закупок  на сумму -1 754 650,00тенге
  </t>
  </si>
  <si>
    <t xml:space="preserve">с ТОО"Альянс АА" договор государственных закупок  на сумму -1 502 810,00тенге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</si>
  <si>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с ТОО БиКС Плюс  договор государственных закупок  на сумму -2 551 600,00 тенге</t>
  </si>
  <si>
    <t>г.Алматы</t>
  </si>
  <si>
    <t>18 июля 2017 года</t>
  </si>
  <si>
    <t>Присутствовали:</t>
  </si>
  <si>
    <t>Председатель комиссий: И.о.зам.главного врача Спатаева Л.Э.</t>
  </si>
  <si>
    <t>главная медсестра Нурахметова А.К.</t>
  </si>
  <si>
    <t>и.о. зав.ЖК Журавлева А.С.</t>
  </si>
  <si>
    <t>секретарь: Кокежанов Д.К.</t>
  </si>
  <si>
    <t>Члены комиссии:</t>
  </si>
  <si>
    <t xml:space="preserve">            Победитель представляет заказчику или организатору закупа в течение  десяти календарных дней со дня признания победителем                          следующие документы, подтверждающие соответствие квалификационным требованиям:
1) копии разрешений (уведомлений) либо разрешений (уведомлений) в виде электронного документа, полученных (направленных) в         соответствии с законодательством Республики Казахстан о разрешениях и уведомлениях, сведения о которых подтверждаются в     информационных системах государственных органов. В случае отсутствия сведений в информационных системах государственных органов, потенциальный поставщик     представляет нотариально засвидетельствованную копию соответствующего разрешения (уведомления), полученного (направленного) в соответствии с Законодательством Республики Казахстан о разрешениях и уведомлениях;
2) копию документа, предоставляющего право на осуществление предпринимательской деятельности без образования юридического лица (для
    физического лица, осуществляющего предпринимательскую деятельность);
3)копию свидетельства о государственной регистрации (перерегистрации) юридического лица либо справку о государственной регистрации     (перерегистрации) юридического лица, копию удостоверения личности или паспорта (для физического лица, осуществляющего
     предпринимательскую деятельность);
 4) копию устава юридического лица (если в уставе не указан состав Учредителей, участников или акционеров, то также представляются выписка   из реестра держателей акций или выписка о составе учредителей, участников или копия учредительного договора после даты объявления закупа);
 5) сведения об отсутствии (наличии) налоговой задолженности налогоплательщика, задолженности по обязательным пенсионным взносам,
     Обязательным профессиональным пенсионным взносам, социальным отчислениям, и отчислениям и (или) взносам на обязательное социальное
     Медицинское страхование, полученные посредством веб-портала «электронного правительства»;
 6) подписанный оригинал справки банка, в котором обслуживается потенциальный поставщик, об отсутствии просроченной задолженности по
всем видам его обязательств, длящейся более трех месяцев перед банком, согласно типовому плану счетов бухгалтерского учета в банках   второго уровня, ипотечных организациях и акционерном обществе «Банк Развития Казахстана», утвержденному постановлением Правления Национального Банка Республики Казахстан, по форме, утвержденной уполномоченным органом в области здравоохранения (если потенциальный поставщик является клиентом нескольких банков или иностранного банка, то представляется справка от каждого из таких банков, за исключением банков, обслуживающих филиалы и представительства потенциального поставщика, находящихся за границей), выданный не ранее одного месяца, предшествующего дате вскрытия конвертов;
 7)  оригинал справки налогового органа Республики Казахстан о том, что данный потенциальный поставщик не является резидентом Республики
    Казахстан (если потенциальный поставщик не является резидентом Республики Казахстан и не зарегистрирован в качестве налогоплательщика
    Республики Казахстан).
Председатель комиссии _________________ Спатаева Л.Э.
Члены комиссии: 
Главная медсестра _________________  Нурахметова А.К.
и.о.заведующаей ЖК      _________________Журавлева А.С.
Секретарь комиссии ________________Кокежанов Д.К.
</t>
  </si>
  <si>
    <r>
      <t xml:space="preserve">2. Наименование потенциальных поставщиков, представивших ценовые предложения:
1) ТОО «Anirise»,г.Алматы,ул.Парижской Коммуны,д.46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ТОО «АлматМЕД», г.Алматы, проспект Сейфуллина 563,оф.303а.      
3) ТОО "Производственный комплекс "Аврора", г.Алматы, ул.Спасская,68"а"       
4) ТОО "ОКТА КОМ СОЛЮШЕНС", ВКО,г.Семей,ул.Набережная,дом "11"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5) ТОО "Научно-производственное объядинение  МедиДез", г.Рудный,ул.Топоркова,строение 39/1      
6)  ТОО Glebus-medical, г.Алматы, Баишева 3-а  </t>
    </r>
    <r>
      <rPr>
        <sz val="12"/>
        <color theme="1"/>
        <rFont val="Times New Roman"/>
        <family val="1"/>
        <charset val="204"/>
      </rPr>
      <t xml:space="preserve">                         
7) ТОО"Альянс АА", г.Алматы,ул.Монтажная д.6,кв44
8) ТОО «ТОО "AIMED"» ,г.Алматы,ул.Алгабасская,2а       
9) ТОО БиКС Плюс г.Каскелен,ул.Булгакбаева 55       
10) ТОО "Каз-Диа-Тест", г.Алматы, Булкышева 4е   </t>
    </r>
  </si>
  <si>
    <t>уп</t>
  </si>
  <si>
    <t>комп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</si>
</sst>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4" fontId="1" fillId="0" borderId="0" xfId="0" applyNumberFormat="1" applyFont="1" applyAlignment="1"/>
    <xf numFmtId="4" fontId="2" fillId="0" borderId="0" xfId="0" applyNumberFormat="1" applyFont="1" applyAlignment="1"/>
    <xf numFmtId="0" fontId="2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/>
    <xf numFmtId="4" fontId="2" fillId="0" borderId="1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93"/>
  <sheetViews>
    <sheetView tabSelected="1" view="pageBreakPreview" zoomScale="84" zoomScaleNormal="60" zoomScaleSheetLayoutView="84" workbookViewId="0">
      <selection activeCell="A71" sqref="A71:XFD71"/>
    </sheetView>
  </sheetViews>
  <sheetFormatPr defaultRowHeight="15.75" x14ac:dyDescent="0.25"/>
  <cols>
    <col min="1" max="1" width="9.140625" style="3" customWidth="1"/>
    <col min="2" max="2" width="51.28515625" style="3" customWidth="1"/>
    <col min="3" max="3" width="9.28515625" style="3" customWidth="1"/>
    <col min="4" max="4" width="11.5703125" style="10" customWidth="1"/>
    <col min="5" max="5" width="10.42578125" style="3" customWidth="1"/>
    <col min="6" max="6" width="13.140625" style="11" customWidth="1"/>
    <col min="7" max="7" width="9.85546875" style="3" customWidth="1"/>
    <col min="8" max="8" width="13.140625" style="11" bestFit="1" customWidth="1"/>
    <col min="9" max="9" width="9" style="3" customWidth="1"/>
    <col min="10" max="10" width="13.140625" style="11" bestFit="1" customWidth="1"/>
    <col min="11" max="11" width="8.42578125" style="3" customWidth="1"/>
    <col min="12" max="12" width="13.140625" style="11" bestFit="1" customWidth="1"/>
    <col min="13" max="13" width="8.140625" style="3" customWidth="1"/>
    <col min="14" max="14" width="13.140625" style="11" bestFit="1" customWidth="1"/>
    <col min="15" max="15" width="7.7109375" style="3" customWidth="1"/>
    <col min="16" max="16" width="13.140625" style="11" bestFit="1" customWidth="1"/>
    <col min="17" max="17" width="10.5703125" style="3" customWidth="1"/>
    <col min="18" max="18" width="13.7109375" style="11" customWidth="1"/>
    <col min="19" max="19" width="10.85546875" style="3" customWidth="1"/>
    <col min="20" max="20" width="13.140625" style="11" bestFit="1" customWidth="1"/>
    <col min="21" max="21" width="9.42578125" style="3" customWidth="1"/>
    <col min="22" max="22" width="13.140625" style="11" bestFit="1" customWidth="1"/>
    <col min="23" max="23" width="10.140625" style="3" customWidth="1"/>
    <col min="24" max="24" width="13.140625" style="11" bestFit="1" customWidth="1"/>
    <col min="25" max="16384" width="9.140625" style="3"/>
  </cols>
  <sheetData>
    <row r="2" spans="1:24" ht="67.5" customHeight="1" x14ac:dyDescent="0.2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</row>
    <row r="4" spans="1:24" ht="15" customHeight="1" x14ac:dyDescent="0.25">
      <c r="A4" s="4"/>
      <c r="B4" s="5" t="s">
        <v>82</v>
      </c>
      <c r="C4" s="5"/>
      <c r="D4" s="5"/>
      <c r="E4" s="5"/>
      <c r="F4" s="6"/>
      <c r="G4" s="5"/>
      <c r="H4" s="6" t="s">
        <v>83</v>
      </c>
      <c r="I4" s="5"/>
      <c r="J4" s="6"/>
      <c r="K4" s="5"/>
      <c r="L4" s="6"/>
      <c r="M4" s="5"/>
      <c r="N4" s="6"/>
      <c r="O4" s="5"/>
      <c r="P4" s="7"/>
      <c r="Q4" s="8"/>
      <c r="R4" s="7"/>
      <c r="S4" s="8"/>
      <c r="T4" s="7"/>
      <c r="U4" s="8"/>
      <c r="V4" s="7"/>
      <c r="W4" s="8"/>
      <c r="X4" s="7"/>
    </row>
    <row r="5" spans="1:24" ht="18.75" customHeight="1" x14ac:dyDescent="0.25">
      <c r="A5" s="5"/>
      <c r="B5" s="5"/>
      <c r="C5" s="5"/>
      <c r="D5" s="5"/>
      <c r="E5" s="5"/>
      <c r="F5" s="6"/>
      <c r="G5" s="5"/>
      <c r="H5" s="6"/>
      <c r="I5" s="5"/>
      <c r="J5" s="6"/>
      <c r="K5" s="5"/>
      <c r="L5" s="6"/>
      <c r="M5" s="5"/>
      <c r="N5" s="6"/>
      <c r="O5" s="5"/>
      <c r="P5" s="7"/>
      <c r="Q5" s="8"/>
      <c r="R5" s="7"/>
      <c r="S5" s="8"/>
      <c r="T5" s="7"/>
      <c r="U5" s="8"/>
      <c r="V5" s="7"/>
      <c r="W5" s="8"/>
      <c r="X5" s="7"/>
    </row>
    <row r="6" spans="1:24" ht="18.75" customHeight="1" x14ac:dyDescent="0.25">
      <c r="A6" s="5" t="s">
        <v>84</v>
      </c>
      <c r="B6" s="5"/>
      <c r="C6" s="5"/>
      <c r="D6" s="5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7"/>
      <c r="Q6" s="8"/>
      <c r="R6" s="7"/>
      <c r="S6" s="8"/>
      <c r="T6" s="7"/>
      <c r="U6" s="8"/>
      <c r="V6" s="7"/>
      <c r="W6" s="8"/>
      <c r="X6" s="7"/>
    </row>
    <row r="7" spans="1:24" ht="18.75" customHeight="1" x14ac:dyDescent="0.25">
      <c r="A7" s="5" t="s">
        <v>85</v>
      </c>
      <c r="B7" s="5"/>
      <c r="C7" s="5"/>
      <c r="D7" s="5"/>
      <c r="E7" s="5"/>
      <c r="F7" s="6"/>
      <c r="G7" s="5"/>
      <c r="H7" s="6"/>
      <c r="I7" s="5"/>
      <c r="J7" s="6"/>
      <c r="K7" s="5"/>
      <c r="L7" s="6"/>
      <c r="M7" s="5"/>
      <c r="N7" s="6"/>
      <c r="O7" s="5"/>
      <c r="P7" s="7"/>
      <c r="Q7" s="8"/>
      <c r="R7" s="7"/>
      <c r="S7" s="8"/>
      <c r="T7" s="7"/>
      <c r="U7" s="8"/>
      <c r="V7" s="7"/>
      <c r="W7" s="8"/>
      <c r="X7" s="7"/>
    </row>
    <row r="8" spans="1:24" ht="18.75" customHeight="1" x14ac:dyDescent="0.25">
      <c r="A8" s="5" t="s">
        <v>89</v>
      </c>
      <c r="B8" s="5"/>
      <c r="C8" s="5"/>
      <c r="D8" s="5"/>
      <c r="E8" s="5"/>
      <c r="F8" s="6"/>
      <c r="G8" s="5"/>
      <c r="H8" s="6"/>
      <c r="I8" s="5"/>
      <c r="J8" s="6"/>
      <c r="K8" s="5"/>
      <c r="L8" s="6"/>
      <c r="M8" s="5"/>
      <c r="N8" s="6"/>
      <c r="O8" s="5"/>
      <c r="P8" s="7"/>
      <c r="Q8" s="8"/>
      <c r="R8" s="7"/>
      <c r="S8" s="8"/>
      <c r="T8" s="7"/>
      <c r="U8" s="8"/>
      <c r="V8" s="7"/>
      <c r="W8" s="8"/>
      <c r="X8" s="7"/>
    </row>
    <row r="9" spans="1:24" ht="18.75" customHeight="1" x14ac:dyDescent="0.25">
      <c r="A9" s="5" t="s">
        <v>86</v>
      </c>
      <c r="B9" s="5"/>
      <c r="C9" s="5"/>
      <c r="D9" s="5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7"/>
      <c r="Q9" s="8"/>
      <c r="R9" s="7"/>
      <c r="S9" s="8"/>
      <c r="T9" s="7"/>
      <c r="U9" s="8"/>
      <c r="V9" s="7"/>
      <c r="W9" s="8"/>
      <c r="X9" s="7"/>
    </row>
    <row r="10" spans="1:24" ht="18.75" customHeight="1" x14ac:dyDescent="0.25">
      <c r="A10" s="5" t="s">
        <v>87</v>
      </c>
      <c r="B10" s="5"/>
      <c r="C10" s="5"/>
      <c r="D10" s="5"/>
      <c r="E10" s="5"/>
      <c r="F10" s="6"/>
      <c r="G10" s="5"/>
      <c r="H10" s="6"/>
      <c r="I10" s="5"/>
      <c r="J10" s="6"/>
      <c r="K10" s="5"/>
      <c r="L10" s="6"/>
      <c r="M10" s="5"/>
      <c r="N10" s="6"/>
      <c r="O10" s="5"/>
      <c r="P10" s="7"/>
      <c r="Q10" s="8"/>
      <c r="R10" s="7"/>
      <c r="S10" s="8"/>
      <c r="T10" s="7"/>
      <c r="U10" s="8"/>
      <c r="V10" s="7"/>
      <c r="W10" s="8"/>
      <c r="X10" s="7"/>
    </row>
    <row r="11" spans="1:24" ht="21.75" customHeight="1" x14ac:dyDescent="0.25">
      <c r="A11" s="9" t="s">
        <v>88</v>
      </c>
    </row>
    <row r="12" spans="1:24" ht="38.25" customHeight="1" x14ac:dyDescent="0.25">
      <c r="A12" s="12" t="s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"/>
      <c r="Q12" s="2"/>
      <c r="R12" s="2"/>
      <c r="S12" s="2"/>
      <c r="T12" s="2"/>
      <c r="U12" s="2"/>
      <c r="V12" s="2"/>
      <c r="W12" s="2"/>
      <c r="X12" s="2"/>
    </row>
    <row r="14" spans="1:24" ht="168.75" customHeight="1" x14ac:dyDescent="0.25">
      <c r="A14" s="13" t="s">
        <v>91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  <c r="R14" s="14"/>
      <c r="S14" s="14"/>
      <c r="T14" s="14"/>
      <c r="U14" s="14"/>
      <c r="V14" s="14"/>
      <c r="W14" s="14"/>
      <c r="X14" s="14"/>
    </row>
    <row r="17" spans="1:24" s="9" customFormat="1" ht="60.75" customHeight="1" x14ac:dyDescent="0.25">
      <c r="A17" s="15" t="s">
        <v>8</v>
      </c>
      <c r="B17" s="15" t="s">
        <v>9</v>
      </c>
      <c r="C17" s="15" t="s">
        <v>0</v>
      </c>
      <c r="D17" s="16" t="s">
        <v>75</v>
      </c>
      <c r="E17" s="17" t="s">
        <v>50</v>
      </c>
      <c r="F17" s="18"/>
      <c r="G17" s="17" t="s">
        <v>68</v>
      </c>
      <c r="H17" s="18"/>
      <c r="I17" s="19" t="s">
        <v>51</v>
      </c>
      <c r="J17" s="20"/>
      <c r="K17" s="19" t="s">
        <v>52</v>
      </c>
      <c r="L17" s="20"/>
      <c r="M17" s="19" t="s">
        <v>53</v>
      </c>
      <c r="N17" s="20"/>
      <c r="O17" s="21" t="s">
        <v>71</v>
      </c>
      <c r="P17" s="22"/>
      <c r="Q17" s="21" t="s">
        <v>62</v>
      </c>
      <c r="R17" s="22"/>
      <c r="S17" s="21" t="s">
        <v>63</v>
      </c>
      <c r="T17" s="22"/>
      <c r="U17" s="21" t="s">
        <v>70</v>
      </c>
      <c r="V17" s="22"/>
      <c r="W17" s="21" t="s">
        <v>69</v>
      </c>
      <c r="X17" s="22"/>
    </row>
    <row r="18" spans="1:24" x14ac:dyDescent="0.25">
      <c r="A18" s="23">
        <v>1</v>
      </c>
      <c r="B18" s="23">
        <v>2</v>
      </c>
      <c r="C18" s="23">
        <v>3</v>
      </c>
      <c r="D18" s="23">
        <v>4</v>
      </c>
      <c r="E18" s="24">
        <v>5</v>
      </c>
      <c r="F18" s="25"/>
      <c r="G18" s="24">
        <v>6</v>
      </c>
      <c r="H18" s="25"/>
      <c r="I18" s="24">
        <v>7</v>
      </c>
      <c r="J18" s="25"/>
      <c r="K18" s="24">
        <v>8</v>
      </c>
      <c r="L18" s="25"/>
      <c r="M18" s="24">
        <v>9</v>
      </c>
      <c r="N18" s="25"/>
      <c r="O18" s="24">
        <v>10</v>
      </c>
      <c r="P18" s="25"/>
      <c r="Q18" s="24">
        <v>11</v>
      </c>
      <c r="R18" s="25"/>
      <c r="S18" s="24">
        <v>12</v>
      </c>
      <c r="T18" s="25"/>
      <c r="U18" s="24">
        <v>13</v>
      </c>
      <c r="V18" s="25"/>
      <c r="W18" s="24">
        <v>14</v>
      </c>
      <c r="X18" s="25"/>
    </row>
    <row r="19" spans="1:24" s="29" customFormat="1" ht="31.5" x14ac:dyDescent="0.25">
      <c r="A19" s="26"/>
      <c r="B19" s="26"/>
      <c r="C19" s="26"/>
      <c r="D19" s="27"/>
      <c r="E19" s="16" t="s">
        <v>1</v>
      </c>
      <c r="F19" s="28" t="s">
        <v>2</v>
      </c>
      <c r="G19" s="16" t="s">
        <v>1</v>
      </c>
      <c r="H19" s="28" t="s">
        <v>2</v>
      </c>
      <c r="I19" s="16" t="s">
        <v>1</v>
      </c>
      <c r="J19" s="28" t="s">
        <v>2</v>
      </c>
      <c r="K19" s="16" t="s">
        <v>1</v>
      </c>
      <c r="L19" s="28" t="s">
        <v>2</v>
      </c>
      <c r="M19" s="16" t="s">
        <v>1</v>
      </c>
      <c r="N19" s="28" t="s">
        <v>2</v>
      </c>
      <c r="O19" s="16" t="s">
        <v>1</v>
      </c>
      <c r="P19" s="28" t="s">
        <v>2</v>
      </c>
      <c r="Q19" s="16" t="s">
        <v>1</v>
      </c>
      <c r="R19" s="28" t="s">
        <v>2</v>
      </c>
      <c r="S19" s="16" t="s">
        <v>1</v>
      </c>
      <c r="T19" s="28" t="s">
        <v>2</v>
      </c>
      <c r="U19" s="16" t="s">
        <v>1</v>
      </c>
      <c r="V19" s="28" t="s">
        <v>2</v>
      </c>
      <c r="W19" s="16" t="s">
        <v>1</v>
      </c>
      <c r="X19" s="28" t="s">
        <v>2</v>
      </c>
    </row>
    <row r="20" spans="1:24" x14ac:dyDescent="0.25">
      <c r="A20" s="30" t="s">
        <v>10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</row>
    <row r="21" spans="1:24" ht="31.5" x14ac:dyDescent="0.25">
      <c r="A21" s="33">
        <v>1</v>
      </c>
      <c r="B21" s="34" t="s">
        <v>46</v>
      </c>
      <c r="C21" s="33" t="s">
        <v>3</v>
      </c>
      <c r="D21" s="35">
        <v>5000</v>
      </c>
      <c r="E21" s="33">
        <v>25</v>
      </c>
      <c r="F21" s="36">
        <v>125000</v>
      </c>
      <c r="G21" s="33">
        <v>26</v>
      </c>
      <c r="H21" s="36">
        <f>5000*26</f>
        <v>130000</v>
      </c>
      <c r="I21" s="33"/>
      <c r="J21" s="36"/>
      <c r="K21" s="33"/>
      <c r="L21" s="36"/>
      <c r="M21" s="33"/>
      <c r="N21" s="36"/>
      <c r="O21" s="33"/>
      <c r="P21" s="36"/>
      <c r="Q21" s="33"/>
      <c r="R21" s="36"/>
      <c r="S21" s="33"/>
      <c r="T21" s="36"/>
      <c r="U21" s="33"/>
      <c r="V21" s="36"/>
      <c r="W21" s="33"/>
      <c r="X21" s="36"/>
    </row>
    <row r="22" spans="1:24" ht="31.5" x14ac:dyDescent="0.25">
      <c r="A22" s="33">
        <v>2</v>
      </c>
      <c r="B22" s="34" t="s">
        <v>47</v>
      </c>
      <c r="C22" s="33" t="s">
        <v>3</v>
      </c>
      <c r="D22" s="37">
        <v>500</v>
      </c>
      <c r="E22" s="33">
        <v>45</v>
      </c>
      <c r="F22" s="36">
        <v>22500</v>
      </c>
      <c r="G22" s="33">
        <v>48</v>
      </c>
      <c r="H22" s="36">
        <f>500*48</f>
        <v>24000</v>
      </c>
      <c r="I22" s="33"/>
      <c r="J22" s="36"/>
      <c r="K22" s="33"/>
      <c r="L22" s="36"/>
      <c r="M22" s="33"/>
      <c r="N22" s="36"/>
      <c r="O22" s="33"/>
      <c r="P22" s="36"/>
      <c r="Q22" s="33"/>
      <c r="R22" s="36"/>
      <c r="S22" s="33"/>
      <c r="T22" s="36"/>
      <c r="U22" s="33"/>
      <c r="V22" s="36"/>
      <c r="W22" s="33"/>
      <c r="X22" s="36"/>
    </row>
    <row r="23" spans="1:24" x14ac:dyDescent="0.25">
      <c r="A23" s="33">
        <v>3</v>
      </c>
      <c r="B23" s="38" t="s">
        <v>12</v>
      </c>
      <c r="C23" s="33" t="s">
        <v>3</v>
      </c>
      <c r="D23" s="35">
        <v>2000</v>
      </c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9"/>
      <c r="V23" s="40"/>
      <c r="W23" s="39"/>
      <c r="X23" s="40"/>
    </row>
    <row r="24" spans="1:24" x14ac:dyDescent="0.25">
      <c r="A24" s="33">
        <v>4</v>
      </c>
      <c r="B24" s="34" t="s">
        <v>13</v>
      </c>
      <c r="C24" s="33" t="s">
        <v>92</v>
      </c>
      <c r="D24" s="37">
        <v>40</v>
      </c>
      <c r="E24" s="33"/>
      <c r="F24" s="36"/>
      <c r="G24" s="33"/>
      <c r="H24" s="36"/>
      <c r="I24" s="33"/>
      <c r="J24" s="36"/>
      <c r="K24" s="33"/>
      <c r="L24" s="36"/>
      <c r="M24" s="33"/>
      <c r="N24" s="36"/>
      <c r="O24" s="33"/>
      <c r="P24" s="36"/>
      <c r="Q24" s="33">
        <v>1040</v>
      </c>
      <c r="R24" s="36">
        <v>41600</v>
      </c>
      <c r="S24" s="33">
        <v>1050</v>
      </c>
      <c r="T24" s="36">
        <v>42000</v>
      </c>
      <c r="U24" s="33"/>
      <c r="V24" s="36"/>
      <c r="W24" s="33"/>
      <c r="X24" s="36"/>
    </row>
    <row r="25" spans="1:24" x14ac:dyDescent="0.25">
      <c r="A25" s="33">
        <v>5</v>
      </c>
      <c r="B25" s="34" t="s">
        <v>14</v>
      </c>
      <c r="C25" s="33" t="s">
        <v>3</v>
      </c>
      <c r="D25" s="37">
        <v>2</v>
      </c>
      <c r="E25" s="33"/>
      <c r="F25" s="36"/>
      <c r="G25" s="33"/>
      <c r="H25" s="36"/>
      <c r="I25" s="33"/>
      <c r="J25" s="36"/>
      <c r="K25" s="33"/>
      <c r="L25" s="36"/>
      <c r="M25" s="33"/>
      <c r="N25" s="36"/>
      <c r="O25" s="33"/>
      <c r="P25" s="36"/>
      <c r="Q25" s="33">
        <v>6080</v>
      </c>
      <c r="R25" s="36">
        <v>12160</v>
      </c>
      <c r="S25" s="33">
        <v>6100</v>
      </c>
      <c r="T25" s="36">
        <v>12200</v>
      </c>
      <c r="U25" s="33"/>
      <c r="V25" s="36"/>
      <c r="W25" s="33"/>
      <c r="X25" s="36"/>
    </row>
    <row r="26" spans="1:24" x14ac:dyDescent="0.25">
      <c r="A26" s="33">
        <v>6</v>
      </c>
      <c r="B26" s="34" t="s">
        <v>48</v>
      </c>
      <c r="C26" s="33" t="s">
        <v>93</v>
      </c>
      <c r="D26" s="37">
        <v>8</v>
      </c>
      <c r="E26" s="33"/>
      <c r="F26" s="36"/>
      <c r="G26" s="33"/>
      <c r="H26" s="36"/>
      <c r="I26" s="33"/>
      <c r="J26" s="36"/>
      <c r="K26" s="33"/>
      <c r="L26" s="36"/>
      <c r="M26" s="33"/>
      <c r="N26" s="36"/>
      <c r="O26" s="33"/>
      <c r="P26" s="36"/>
      <c r="Q26" s="33"/>
      <c r="R26" s="36"/>
      <c r="S26" s="33"/>
      <c r="T26" s="36"/>
      <c r="U26" s="33">
        <v>21935</v>
      </c>
      <c r="V26" s="36">
        <v>175480</v>
      </c>
      <c r="W26" s="33">
        <v>24000</v>
      </c>
      <c r="X26" s="36">
        <f>8*24000</f>
        <v>192000</v>
      </c>
    </row>
    <row r="27" spans="1:24" x14ac:dyDescent="0.25">
      <c r="A27" s="33">
        <v>7</v>
      </c>
      <c r="B27" s="34" t="s">
        <v>49</v>
      </c>
      <c r="C27" s="33" t="s">
        <v>92</v>
      </c>
      <c r="D27" s="37">
        <v>15</v>
      </c>
      <c r="E27" s="33"/>
      <c r="F27" s="36"/>
      <c r="G27" s="33"/>
      <c r="H27" s="36"/>
      <c r="I27" s="33"/>
      <c r="J27" s="36"/>
      <c r="K27" s="33"/>
      <c r="L27" s="36"/>
      <c r="M27" s="33"/>
      <c r="N27" s="36"/>
      <c r="O27" s="33"/>
      <c r="P27" s="36"/>
      <c r="Q27" s="33"/>
      <c r="R27" s="36"/>
      <c r="S27" s="33"/>
      <c r="T27" s="36"/>
      <c r="U27" s="33">
        <v>8940</v>
      </c>
      <c r="V27" s="36">
        <v>134100</v>
      </c>
      <c r="W27" s="33">
        <v>10070</v>
      </c>
      <c r="X27" s="36">
        <f>15*10070</f>
        <v>151050</v>
      </c>
    </row>
    <row r="28" spans="1:24" x14ac:dyDescent="0.25">
      <c r="A28" s="33">
        <v>8</v>
      </c>
      <c r="B28" s="34" t="s">
        <v>57</v>
      </c>
      <c r="C28" s="33" t="s">
        <v>92</v>
      </c>
      <c r="D28" s="37">
        <v>15</v>
      </c>
      <c r="E28" s="33"/>
      <c r="F28" s="36"/>
      <c r="G28" s="33"/>
      <c r="H28" s="36"/>
      <c r="I28" s="33"/>
      <c r="J28" s="36"/>
      <c r="K28" s="33"/>
      <c r="L28" s="36"/>
      <c r="M28" s="33"/>
      <c r="N28" s="36"/>
      <c r="O28" s="33"/>
      <c r="P28" s="36"/>
      <c r="Q28" s="33"/>
      <c r="R28" s="36"/>
      <c r="S28" s="33"/>
      <c r="T28" s="36"/>
      <c r="U28" s="33">
        <v>16590</v>
      </c>
      <c r="V28" s="36">
        <v>248850</v>
      </c>
      <c r="W28" s="33">
        <v>17250</v>
      </c>
      <c r="X28" s="36">
        <f>15*17250</f>
        <v>258750</v>
      </c>
    </row>
    <row r="29" spans="1:24" x14ac:dyDescent="0.25">
      <c r="A29" s="33">
        <v>9</v>
      </c>
      <c r="B29" s="34" t="s">
        <v>54</v>
      </c>
      <c r="C29" s="33" t="s">
        <v>92</v>
      </c>
      <c r="D29" s="37">
        <v>15</v>
      </c>
      <c r="E29" s="33"/>
      <c r="F29" s="36"/>
      <c r="G29" s="33"/>
      <c r="H29" s="36"/>
      <c r="I29" s="33"/>
      <c r="J29" s="36"/>
      <c r="K29" s="33"/>
      <c r="L29" s="36"/>
      <c r="M29" s="33"/>
      <c r="N29" s="36"/>
      <c r="O29" s="33"/>
      <c r="P29" s="36"/>
      <c r="Q29" s="33"/>
      <c r="R29" s="36"/>
      <c r="S29" s="33"/>
      <c r="T29" s="36"/>
      <c r="U29" s="33">
        <v>21270</v>
      </c>
      <c r="V29" s="36">
        <v>319050</v>
      </c>
      <c r="W29" s="33">
        <v>22050</v>
      </c>
      <c r="X29" s="36">
        <f>22050*15</f>
        <v>330750</v>
      </c>
    </row>
    <row r="30" spans="1:24" x14ac:dyDescent="0.25">
      <c r="A30" s="33">
        <v>10</v>
      </c>
      <c r="B30" s="34" t="s">
        <v>55</v>
      </c>
      <c r="C30" s="33" t="s">
        <v>92</v>
      </c>
      <c r="D30" s="37">
        <v>15</v>
      </c>
      <c r="E30" s="33"/>
      <c r="F30" s="36"/>
      <c r="G30" s="33"/>
      <c r="H30" s="36"/>
      <c r="I30" s="33"/>
      <c r="J30" s="36"/>
      <c r="K30" s="33"/>
      <c r="L30" s="36"/>
      <c r="M30" s="33"/>
      <c r="N30" s="36"/>
      <c r="O30" s="33"/>
      <c r="P30" s="36"/>
      <c r="Q30" s="33"/>
      <c r="R30" s="36"/>
      <c r="S30" s="33"/>
      <c r="T30" s="36"/>
      <c r="U30" s="33">
        <v>37790</v>
      </c>
      <c r="V30" s="36">
        <v>566850</v>
      </c>
      <c r="W30" s="33">
        <v>37850</v>
      </c>
      <c r="X30" s="36">
        <f>37850*15</f>
        <v>567750</v>
      </c>
    </row>
    <row r="31" spans="1:24" x14ac:dyDescent="0.25">
      <c r="A31" s="33">
        <v>11</v>
      </c>
      <c r="B31" s="34" t="s">
        <v>56</v>
      </c>
      <c r="C31" s="33" t="s">
        <v>92</v>
      </c>
      <c r="D31" s="37">
        <v>15</v>
      </c>
      <c r="E31" s="33"/>
      <c r="F31" s="36"/>
      <c r="G31" s="33"/>
      <c r="H31" s="36"/>
      <c r="I31" s="33"/>
      <c r="J31" s="36"/>
      <c r="K31" s="33"/>
      <c r="L31" s="36"/>
      <c r="M31" s="33"/>
      <c r="N31" s="36"/>
      <c r="O31" s="33"/>
      <c r="P31" s="36"/>
      <c r="Q31" s="33"/>
      <c r="R31" s="36"/>
      <c r="S31" s="33"/>
      <c r="T31" s="36"/>
      <c r="U31" s="33">
        <v>37790</v>
      </c>
      <c r="V31" s="36">
        <v>566850</v>
      </c>
      <c r="W31" s="33">
        <f>37850</f>
        <v>37850</v>
      </c>
      <c r="X31" s="36">
        <f>37850*15</f>
        <v>567750</v>
      </c>
    </row>
    <row r="32" spans="1:24" x14ac:dyDescent="0.25">
      <c r="A32" s="33">
        <v>12</v>
      </c>
      <c r="B32" s="34" t="s">
        <v>58</v>
      </c>
      <c r="C32" s="33" t="s">
        <v>93</v>
      </c>
      <c r="D32" s="37">
        <v>8</v>
      </c>
      <c r="E32" s="33"/>
      <c r="F32" s="36"/>
      <c r="G32" s="33"/>
      <c r="H32" s="36"/>
      <c r="I32" s="33"/>
      <c r="J32" s="36"/>
      <c r="K32" s="33"/>
      <c r="L32" s="36"/>
      <c r="M32" s="33"/>
      <c r="N32" s="36"/>
      <c r="O32" s="33"/>
      <c r="P32" s="36"/>
      <c r="Q32" s="33"/>
      <c r="R32" s="36"/>
      <c r="S32" s="33"/>
      <c r="T32" s="36"/>
      <c r="U32" s="33">
        <v>15515</v>
      </c>
      <c r="V32" s="36">
        <v>124120</v>
      </c>
      <c r="W32" s="33">
        <v>15700</v>
      </c>
      <c r="X32" s="36">
        <f>15700*8</f>
        <v>125600</v>
      </c>
    </row>
    <row r="33" spans="1:24" ht="31.5" x14ac:dyDescent="0.25">
      <c r="A33" s="33">
        <v>13</v>
      </c>
      <c r="B33" s="34" t="s">
        <v>59</v>
      </c>
      <c r="C33" s="33" t="s">
        <v>92</v>
      </c>
      <c r="D33" s="37">
        <v>10</v>
      </c>
      <c r="E33" s="33"/>
      <c r="F33" s="36"/>
      <c r="G33" s="33"/>
      <c r="H33" s="36"/>
      <c r="I33" s="33"/>
      <c r="J33" s="36"/>
      <c r="K33" s="33"/>
      <c r="L33" s="36"/>
      <c r="M33" s="33"/>
      <c r="N33" s="36"/>
      <c r="O33" s="33"/>
      <c r="P33" s="36"/>
      <c r="Q33" s="33"/>
      <c r="R33" s="36"/>
      <c r="S33" s="33"/>
      <c r="T33" s="36"/>
      <c r="U33" s="33">
        <v>8990</v>
      </c>
      <c r="V33" s="36">
        <v>89900</v>
      </c>
      <c r="W33" s="33">
        <f>15000</f>
        <v>15000</v>
      </c>
      <c r="X33" s="36">
        <f>15000*10</f>
        <v>150000</v>
      </c>
    </row>
    <row r="34" spans="1:24" ht="47.25" x14ac:dyDescent="0.25">
      <c r="A34" s="33">
        <v>14</v>
      </c>
      <c r="B34" s="34" t="s">
        <v>60</v>
      </c>
      <c r="C34" s="33" t="s">
        <v>3</v>
      </c>
      <c r="D34" s="37">
        <v>100</v>
      </c>
      <c r="E34" s="33"/>
      <c r="F34" s="36"/>
      <c r="G34" s="33"/>
      <c r="H34" s="36"/>
      <c r="I34" s="33"/>
      <c r="J34" s="36"/>
      <c r="K34" s="33"/>
      <c r="L34" s="36"/>
      <c r="M34" s="33"/>
      <c r="N34" s="36"/>
      <c r="O34" s="33"/>
      <c r="P34" s="36"/>
      <c r="Q34" s="33"/>
      <c r="R34" s="36"/>
      <c r="S34" s="33"/>
      <c r="T34" s="36"/>
      <c r="U34" s="33">
        <v>200</v>
      </c>
      <c r="V34" s="36">
        <v>20000</v>
      </c>
      <c r="W34" s="33">
        <v>420</v>
      </c>
      <c r="X34" s="36">
        <f>420*100</f>
        <v>42000</v>
      </c>
    </row>
    <row r="35" spans="1:24" x14ac:dyDescent="0.25">
      <c r="A35" s="33">
        <v>15</v>
      </c>
      <c r="B35" s="34" t="s">
        <v>61</v>
      </c>
      <c r="C35" s="33" t="s">
        <v>3</v>
      </c>
      <c r="D35" s="37">
        <v>10</v>
      </c>
      <c r="E35" s="33"/>
      <c r="F35" s="36"/>
      <c r="G35" s="33"/>
      <c r="H35" s="36"/>
      <c r="I35" s="33"/>
      <c r="J35" s="36"/>
      <c r="K35" s="33"/>
      <c r="L35" s="36"/>
      <c r="M35" s="33"/>
      <c r="N35" s="36"/>
      <c r="O35" s="33"/>
      <c r="P35" s="36"/>
      <c r="Q35" s="33">
        <v>400</v>
      </c>
      <c r="R35" s="36">
        <v>4000</v>
      </c>
      <c r="S35" s="33">
        <v>450</v>
      </c>
      <c r="T35" s="36">
        <v>4500</v>
      </c>
      <c r="U35" s="33"/>
      <c r="V35" s="36"/>
      <c r="W35" s="33"/>
      <c r="X35" s="36"/>
    </row>
    <row r="36" spans="1:24" x14ac:dyDescent="0.25">
      <c r="A36" s="33">
        <v>16</v>
      </c>
      <c r="B36" s="34" t="s">
        <v>15</v>
      </c>
      <c r="C36" s="33" t="s">
        <v>3</v>
      </c>
      <c r="D36" s="37">
        <v>500</v>
      </c>
      <c r="E36" s="33"/>
      <c r="F36" s="36"/>
      <c r="G36" s="33"/>
      <c r="H36" s="36"/>
      <c r="I36" s="33"/>
      <c r="J36" s="36"/>
      <c r="K36" s="33"/>
      <c r="L36" s="36"/>
      <c r="M36" s="33"/>
      <c r="N36" s="36"/>
      <c r="O36" s="33"/>
      <c r="P36" s="36"/>
      <c r="Q36" s="33"/>
      <c r="R36" s="36"/>
      <c r="S36" s="33"/>
      <c r="T36" s="36"/>
      <c r="U36" s="33">
        <v>500</v>
      </c>
      <c r="V36" s="36">
        <v>250000</v>
      </c>
      <c r="W36" s="33">
        <v>600</v>
      </c>
      <c r="X36" s="36">
        <f>600*500</f>
        <v>300000</v>
      </c>
    </row>
    <row r="37" spans="1:24" x14ac:dyDescent="0.25">
      <c r="A37" s="33">
        <v>17</v>
      </c>
      <c r="B37" s="38" t="s">
        <v>16</v>
      </c>
      <c r="C37" s="33" t="s">
        <v>3</v>
      </c>
      <c r="D37" s="37">
        <v>20</v>
      </c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</row>
    <row r="38" spans="1:24" x14ac:dyDescent="0.25">
      <c r="A38" s="33">
        <v>18</v>
      </c>
      <c r="B38" s="38" t="s">
        <v>17</v>
      </c>
      <c r="C38" s="33" t="s">
        <v>3</v>
      </c>
      <c r="D38" s="37">
        <v>10</v>
      </c>
      <c r="E38" s="39"/>
      <c r="F38" s="40"/>
      <c r="G38" s="39"/>
      <c r="H38" s="40"/>
      <c r="I38" s="39"/>
      <c r="J38" s="40"/>
      <c r="K38" s="39"/>
      <c r="L38" s="40"/>
      <c r="M38" s="39"/>
      <c r="N38" s="40"/>
      <c r="O38" s="39"/>
      <c r="P38" s="40"/>
      <c r="Q38" s="39"/>
      <c r="R38" s="40"/>
      <c r="S38" s="39"/>
      <c r="T38" s="40"/>
      <c r="U38" s="39"/>
      <c r="V38" s="40"/>
      <c r="W38" s="39"/>
      <c r="X38" s="40"/>
    </row>
    <row r="39" spans="1:24" x14ac:dyDescent="0.25">
      <c r="A39" s="33">
        <v>19</v>
      </c>
      <c r="B39" s="38" t="s">
        <v>18</v>
      </c>
      <c r="C39" s="33" t="s">
        <v>3</v>
      </c>
      <c r="D39" s="37">
        <v>20</v>
      </c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</row>
    <row r="40" spans="1:24" x14ac:dyDescent="0.25">
      <c r="A40" s="33">
        <v>20</v>
      </c>
      <c r="B40" s="38" t="s">
        <v>19</v>
      </c>
      <c r="C40" s="33" t="s">
        <v>3</v>
      </c>
      <c r="D40" s="37">
        <v>10</v>
      </c>
      <c r="E40" s="33"/>
      <c r="F40" s="36"/>
      <c r="G40" s="33"/>
      <c r="H40" s="36"/>
      <c r="I40" s="33"/>
      <c r="J40" s="36"/>
      <c r="K40" s="33"/>
      <c r="L40" s="36"/>
      <c r="M40" s="33"/>
      <c r="N40" s="36"/>
      <c r="O40" s="33"/>
      <c r="P40" s="36"/>
      <c r="Q40" s="33"/>
      <c r="R40" s="36"/>
      <c r="S40" s="33"/>
      <c r="T40" s="36"/>
      <c r="U40" s="33"/>
      <c r="V40" s="36"/>
      <c r="W40" s="33"/>
      <c r="X40" s="36"/>
    </row>
    <row r="41" spans="1:24" x14ac:dyDescent="0.25">
      <c r="A41" s="33">
        <v>21</v>
      </c>
      <c r="B41" s="34" t="s">
        <v>20</v>
      </c>
      <c r="C41" s="33" t="s">
        <v>3</v>
      </c>
      <c r="D41" s="37">
        <v>20</v>
      </c>
      <c r="E41" s="33"/>
      <c r="F41" s="36"/>
      <c r="G41" s="33"/>
      <c r="H41" s="36"/>
      <c r="I41" s="33"/>
      <c r="J41" s="36"/>
      <c r="K41" s="33"/>
      <c r="L41" s="36"/>
      <c r="M41" s="33"/>
      <c r="N41" s="36"/>
      <c r="O41" s="33"/>
      <c r="P41" s="36"/>
      <c r="Q41" s="33"/>
      <c r="R41" s="36"/>
      <c r="S41" s="33"/>
      <c r="T41" s="36"/>
      <c r="U41" s="33">
        <v>360</v>
      </c>
      <c r="V41" s="36">
        <f>20*360</f>
        <v>7200</v>
      </c>
      <c r="W41" s="33">
        <v>370</v>
      </c>
      <c r="X41" s="36">
        <f>370*20</f>
        <v>7400</v>
      </c>
    </row>
    <row r="42" spans="1:24" x14ac:dyDescent="0.25">
      <c r="A42" s="33">
        <v>22</v>
      </c>
      <c r="B42" s="34" t="s">
        <v>21</v>
      </c>
      <c r="C42" s="33" t="s">
        <v>3</v>
      </c>
      <c r="D42" s="37">
        <v>10</v>
      </c>
      <c r="E42" s="33"/>
      <c r="F42" s="36"/>
      <c r="G42" s="33"/>
      <c r="H42" s="36"/>
      <c r="I42" s="33"/>
      <c r="J42" s="36"/>
      <c r="K42" s="33"/>
      <c r="L42" s="36"/>
      <c r="M42" s="33"/>
      <c r="N42" s="36"/>
      <c r="O42" s="33"/>
      <c r="P42" s="36"/>
      <c r="Q42" s="33"/>
      <c r="R42" s="36"/>
      <c r="S42" s="33"/>
      <c r="T42" s="36"/>
      <c r="U42" s="33">
        <v>360</v>
      </c>
      <c r="V42" s="36">
        <v>3600</v>
      </c>
      <c r="W42" s="33">
        <v>370</v>
      </c>
      <c r="X42" s="36">
        <v>3700</v>
      </c>
    </row>
    <row r="43" spans="1:24" x14ac:dyDescent="0.25">
      <c r="A43" s="33">
        <v>23</v>
      </c>
      <c r="B43" s="34" t="s">
        <v>22</v>
      </c>
      <c r="C43" s="33" t="s">
        <v>3</v>
      </c>
      <c r="D43" s="37">
        <v>5</v>
      </c>
      <c r="E43" s="33"/>
      <c r="F43" s="36"/>
      <c r="G43" s="33"/>
      <c r="H43" s="36"/>
      <c r="I43" s="33"/>
      <c r="J43" s="36"/>
      <c r="K43" s="33"/>
      <c r="L43" s="36"/>
      <c r="M43" s="33"/>
      <c r="N43" s="36"/>
      <c r="O43" s="33"/>
      <c r="P43" s="36"/>
      <c r="Q43" s="33">
        <v>680</v>
      </c>
      <c r="R43" s="36">
        <v>3400</v>
      </c>
      <c r="S43" s="33">
        <v>700</v>
      </c>
      <c r="T43" s="36">
        <v>3500</v>
      </c>
      <c r="U43" s="33"/>
      <c r="V43" s="36"/>
      <c r="W43" s="33"/>
      <c r="X43" s="36"/>
    </row>
    <row r="44" spans="1:24" x14ac:dyDescent="0.25">
      <c r="A44" s="33">
        <v>24</v>
      </c>
      <c r="B44" s="34" t="s">
        <v>23</v>
      </c>
      <c r="C44" s="33" t="s">
        <v>3</v>
      </c>
      <c r="D44" s="37">
        <v>240</v>
      </c>
      <c r="E44" s="33"/>
      <c r="F44" s="36"/>
      <c r="G44" s="33"/>
      <c r="H44" s="36"/>
      <c r="I44" s="33"/>
      <c r="J44" s="36"/>
      <c r="K44" s="33"/>
      <c r="L44" s="36"/>
      <c r="M44" s="33"/>
      <c r="N44" s="36"/>
      <c r="O44" s="33"/>
      <c r="P44" s="36"/>
      <c r="Q44" s="33">
        <v>1275</v>
      </c>
      <c r="R44" s="36">
        <v>306000</v>
      </c>
      <c r="S44" s="33">
        <v>1300</v>
      </c>
      <c r="T44" s="36">
        <v>312000</v>
      </c>
      <c r="U44" s="33"/>
      <c r="V44" s="36"/>
      <c r="W44" s="33"/>
      <c r="X44" s="36"/>
    </row>
    <row r="45" spans="1:24" x14ac:dyDescent="0.25">
      <c r="A45" s="33">
        <v>25</v>
      </c>
      <c r="B45" s="38" t="s">
        <v>24</v>
      </c>
      <c r="C45" s="33" t="s">
        <v>3</v>
      </c>
      <c r="D45" s="37">
        <v>20</v>
      </c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</row>
    <row r="46" spans="1:24" x14ac:dyDescent="0.25">
      <c r="A46" s="33">
        <v>26</v>
      </c>
      <c r="B46" s="34" t="s">
        <v>25</v>
      </c>
      <c r="C46" s="33" t="s">
        <v>3</v>
      </c>
      <c r="D46" s="37">
        <v>6</v>
      </c>
      <c r="E46" s="33"/>
      <c r="F46" s="36"/>
      <c r="G46" s="33"/>
      <c r="H46" s="36"/>
      <c r="I46" s="33"/>
      <c r="J46" s="36"/>
      <c r="K46" s="33"/>
      <c r="L46" s="36"/>
      <c r="M46" s="33"/>
      <c r="N46" s="36"/>
      <c r="O46" s="33"/>
      <c r="P46" s="36"/>
      <c r="Q46" s="33"/>
      <c r="R46" s="36"/>
      <c r="S46" s="33"/>
      <c r="T46" s="36"/>
      <c r="U46" s="33">
        <v>3800</v>
      </c>
      <c r="V46" s="36">
        <v>22800</v>
      </c>
      <c r="W46" s="33">
        <v>4000</v>
      </c>
      <c r="X46" s="36">
        <v>24000</v>
      </c>
    </row>
    <row r="47" spans="1:24" x14ac:dyDescent="0.25">
      <c r="A47" s="33">
        <v>27</v>
      </c>
      <c r="B47" s="34" t="s">
        <v>26</v>
      </c>
      <c r="C47" s="33" t="s">
        <v>3</v>
      </c>
      <c r="D47" s="37">
        <v>6</v>
      </c>
      <c r="E47" s="33"/>
      <c r="F47" s="36"/>
      <c r="G47" s="33"/>
      <c r="H47" s="36"/>
      <c r="I47" s="33"/>
      <c r="J47" s="36"/>
      <c r="K47" s="33"/>
      <c r="L47" s="36"/>
      <c r="M47" s="33"/>
      <c r="N47" s="36"/>
      <c r="O47" s="33"/>
      <c r="P47" s="36"/>
      <c r="Q47" s="33"/>
      <c r="R47" s="36"/>
      <c r="S47" s="33"/>
      <c r="T47" s="36"/>
      <c r="U47" s="33">
        <v>3800</v>
      </c>
      <c r="V47" s="36">
        <v>22800</v>
      </c>
      <c r="W47" s="33">
        <v>4000</v>
      </c>
      <c r="X47" s="36">
        <v>24000</v>
      </c>
    </row>
    <row r="48" spans="1:24" ht="31.5" x14ac:dyDescent="0.25">
      <c r="A48" s="33">
        <v>28</v>
      </c>
      <c r="B48" s="34" t="s">
        <v>27</v>
      </c>
      <c r="C48" s="33" t="s">
        <v>92</v>
      </c>
      <c r="D48" s="37">
        <v>5</v>
      </c>
      <c r="E48" s="33">
        <v>6000</v>
      </c>
      <c r="F48" s="36">
        <v>30000</v>
      </c>
      <c r="G48" s="33">
        <v>6600</v>
      </c>
      <c r="H48" s="36">
        <v>33000</v>
      </c>
      <c r="I48" s="33"/>
      <c r="J48" s="36"/>
      <c r="K48" s="33"/>
      <c r="L48" s="36"/>
      <c r="M48" s="33"/>
      <c r="N48" s="36"/>
      <c r="O48" s="33"/>
      <c r="P48" s="36"/>
      <c r="Q48" s="33"/>
      <c r="R48" s="36"/>
      <c r="S48" s="33"/>
      <c r="T48" s="36"/>
      <c r="U48" s="33"/>
      <c r="V48" s="36"/>
      <c r="W48" s="33"/>
      <c r="X48" s="36"/>
    </row>
    <row r="49" spans="1:24" x14ac:dyDescent="0.25">
      <c r="A49" s="33">
        <v>29</v>
      </c>
      <c r="B49" s="34" t="s">
        <v>28</v>
      </c>
      <c r="C49" s="33" t="s">
        <v>3</v>
      </c>
      <c r="D49" s="37">
        <v>2</v>
      </c>
      <c r="E49" s="33"/>
      <c r="F49" s="36"/>
      <c r="G49" s="33"/>
      <c r="H49" s="36"/>
      <c r="I49" s="33"/>
      <c r="J49" s="36"/>
      <c r="K49" s="33"/>
      <c r="L49" s="36"/>
      <c r="M49" s="33"/>
      <c r="N49" s="36"/>
      <c r="O49" s="33"/>
      <c r="P49" s="36"/>
      <c r="Q49" s="33">
        <v>181400</v>
      </c>
      <c r="R49" s="36">
        <v>362800</v>
      </c>
      <c r="S49" s="33">
        <v>182000</v>
      </c>
      <c r="T49" s="36">
        <v>364000</v>
      </c>
      <c r="U49" s="33"/>
      <c r="V49" s="36"/>
      <c r="W49" s="33"/>
      <c r="X49" s="36"/>
    </row>
    <row r="50" spans="1:24" x14ac:dyDescent="0.25">
      <c r="A50" s="33">
        <v>30</v>
      </c>
      <c r="B50" s="34" t="s">
        <v>29</v>
      </c>
      <c r="C50" s="33" t="s">
        <v>3</v>
      </c>
      <c r="D50" s="37">
        <v>2</v>
      </c>
      <c r="E50" s="33"/>
      <c r="F50" s="36"/>
      <c r="G50" s="33"/>
      <c r="H50" s="36"/>
      <c r="I50" s="33"/>
      <c r="J50" s="36"/>
      <c r="K50" s="33"/>
      <c r="L50" s="36"/>
      <c r="M50" s="33"/>
      <c r="N50" s="36"/>
      <c r="O50" s="33"/>
      <c r="P50" s="36"/>
      <c r="Q50" s="33">
        <v>46000</v>
      </c>
      <c r="R50" s="36">
        <v>92000</v>
      </c>
      <c r="S50" s="33">
        <v>46300</v>
      </c>
      <c r="T50" s="36">
        <v>92600</v>
      </c>
      <c r="U50" s="33"/>
      <c r="V50" s="36"/>
      <c r="W50" s="33"/>
      <c r="X50" s="36"/>
    </row>
    <row r="51" spans="1:24" x14ac:dyDescent="0.25">
      <c r="A51" s="33">
        <v>31</v>
      </c>
      <c r="B51" s="34" t="s">
        <v>30</v>
      </c>
      <c r="C51" s="33" t="s">
        <v>3</v>
      </c>
      <c r="D51" s="37">
        <v>4</v>
      </c>
      <c r="E51" s="33"/>
      <c r="F51" s="36"/>
      <c r="G51" s="33"/>
      <c r="H51" s="36"/>
      <c r="I51" s="33"/>
      <c r="J51" s="36"/>
      <c r="K51" s="33"/>
      <c r="L51" s="36"/>
      <c r="M51" s="33"/>
      <c r="N51" s="36"/>
      <c r="O51" s="33"/>
      <c r="P51" s="36"/>
      <c r="Q51" s="33">
        <v>85000</v>
      </c>
      <c r="R51" s="36">
        <v>340000</v>
      </c>
      <c r="S51" s="33">
        <v>85200</v>
      </c>
      <c r="T51" s="36">
        <v>340800</v>
      </c>
      <c r="U51" s="33"/>
      <c r="V51" s="36"/>
      <c r="W51" s="33"/>
      <c r="X51" s="36"/>
    </row>
    <row r="52" spans="1:24" x14ac:dyDescent="0.25">
      <c r="A52" s="33">
        <v>32</v>
      </c>
      <c r="B52" s="34" t="s">
        <v>31</v>
      </c>
      <c r="C52" s="33" t="s">
        <v>3</v>
      </c>
      <c r="D52" s="37">
        <v>3</v>
      </c>
      <c r="E52" s="33"/>
      <c r="F52" s="36"/>
      <c r="G52" s="33"/>
      <c r="H52" s="36"/>
      <c r="I52" s="33"/>
      <c r="J52" s="36"/>
      <c r="K52" s="33"/>
      <c r="L52" s="36"/>
      <c r="M52" s="33"/>
      <c r="N52" s="36"/>
      <c r="O52" s="33"/>
      <c r="P52" s="36"/>
      <c r="Q52" s="33">
        <v>108000</v>
      </c>
      <c r="R52" s="36">
        <v>324000</v>
      </c>
      <c r="S52" s="33">
        <v>108500</v>
      </c>
      <c r="T52" s="36">
        <v>325500</v>
      </c>
      <c r="U52" s="33"/>
      <c r="V52" s="36"/>
      <c r="W52" s="33"/>
      <c r="X52" s="36"/>
    </row>
    <row r="53" spans="1:24" x14ac:dyDescent="0.25">
      <c r="A53" s="33">
        <v>33</v>
      </c>
      <c r="B53" s="34" t="s">
        <v>32</v>
      </c>
      <c r="C53" s="33" t="s">
        <v>3</v>
      </c>
      <c r="D53" s="37">
        <v>5</v>
      </c>
      <c r="E53" s="33">
        <v>11900</v>
      </c>
      <c r="F53" s="36">
        <v>59500</v>
      </c>
      <c r="G53" s="33">
        <v>12000</v>
      </c>
      <c r="H53" s="36">
        <v>60000</v>
      </c>
      <c r="I53" s="33"/>
      <c r="J53" s="36"/>
      <c r="K53" s="33"/>
      <c r="L53" s="36"/>
      <c r="M53" s="33"/>
      <c r="N53" s="36"/>
      <c r="O53" s="33"/>
      <c r="P53" s="36"/>
      <c r="Q53" s="33"/>
      <c r="R53" s="36"/>
      <c r="S53" s="33"/>
      <c r="T53" s="36"/>
      <c r="U53" s="33"/>
      <c r="V53" s="36"/>
      <c r="W53" s="33"/>
      <c r="X53" s="36"/>
    </row>
    <row r="54" spans="1:24" x14ac:dyDescent="0.25">
      <c r="A54" s="33">
        <v>34</v>
      </c>
      <c r="B54" s="34" t="s">
        <v>33</v>
      </c>
      <c r="C54" s="33" t="s">
        <v>3</v>
      </c>
      <c r="D54" s="37">
        <v>5</v>
      </c>
      <c r="E54" s="33"/>
      <c r="F54" s="36"/>
      <c r="G54" s="33"/>
      <c r="H54" s="36"/>
      <c r="I54" s="33"/>
      <c r="J54" s="36"/>
      <c r="K54" s="33"/>
      <c r="L54" s="36"/>
      <c r="M54" s="33"/>
      <c r="N54" s="36"/>
      <c r="O54" s="33"/>
      <c r="P54" s="36"/>
      <c r="Q54" s="33">
        <v>3370</v>
      </c>
      <c r="R54" s="36">
        <v>16850</v>
      </c>
      <c r="S54" s="33">
        <v>3400</v>
      </c>
      <c r="T54" s="36">
        <v>17000</v>
      </c>
      <c r="U54" s="33"/>
      <c r="V54" s="36"/>
      <c r="W54" s="33"/>
      <c r="X54" s="36"/>
    </row>
    <row r="55" spans="1:24" x14ac:dyDescent="0.25">
      <c r="A55" s="41" t="s">
        <v>11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3"/>
    </row>
    <row r="56" spans="1:24" ht="141.75" x14ac:dyDescent="0.25">
      <c r="A56" s="33">
        <v>35</v>
      </c>
      <c r="B56" s="34" t="s">
        <v>41</v>
      </c>
      <c r="C56" s="33" t="s">
        <v>4</v>
      </c>
      <c r="D56" s="37">
        <v>50</v>
      </c>
      <c r="E56" s="33"/>
      <c r="F56" s="36"/>
      <c r="G56" s="33"/>
      <c r="H56" s="36"/>
      <c r="I56" s="33">
        <v>7838</v>
      </c>
      <c r="J56" s="36">
        <v>391900</v>
      </c>
      <c r="K56" s="33">
        <v>7848</v>
      </c>
      <c r="L56" s="36">
        <f>K56*D56</f>
        <v>392400</v>
      </c>
      <c r="M56" s="33"/>
      <c r="N56" s="36"/>
      <c r="O56" s="33"/>
      <c r="P56" s="36"/>
      <c r="Q56" s="33"/>
      <c r="R56" s="36"/>
      <c r="S56" s="33"/>
      <c r="T56" s="36"/>
      <c r="U56" s="33"/>
      <c r="V56" s="36"/>
      <c r="W56" s="33"/>
      <c r="X56" s="36"/>
    </row>
    <row r="57" spans="1:24" ht="141.75" x14ac:dyDescent="0.25">
      <c r="A57" s="33">
        <v>36</v>
      </c>
      <c r="B57" s="34" t="s">
        <v>42</v>
      </c>
      <c r="C57" s="33" t="s">
        <v>4</v>
      </c>
      <c r="D57" s="37">
        <v>50</v>
      </c>
      <c r="E57" s="33"/>
      <c r="F57" s="36"/>
      <c r="G57" s="33"/>
      <c r="H57" s="36"/>
      <c r="I57" s="33">
        <v>9060</v>
      </c>
      <c r="J57" s="36">
        <v>453000</v>
      </c>
      <c r="K57" s="33">
        <v>9070</v>
      </c>
      <c r="L57" s="36">
        <f>K57*D57</f>
        <v>453500</v>
      </c>
      <c r="M57" s="33"/>
      <c r="N57" s="36"/>
      <c r="O57" s="33"/>
      <c r="P57" s="36"/>
      <c r="Q57" s="33"/>
      <c r="R57" s="36"/>
      <c r="S57" s="33"/>
      <c r="T57" s="36"/>
      <c r="U57" s="33"/>
      <c r="V57" s="36"/>
      <c r="W57" s="33"/>
      <c r="X57" s="36"/>
    </row>
    <row r="58" spans="1:24" ht="220.5" x14ac:dyDescent="0.25">
      <c r="A58" s="33">
        <v>37</v>
      </c>
      <c r="B58" s="34" t="s">
        <v>43</v>
      </c>
      <c r="C58" s="33" t="s">
        <v>4</v>
      </c>
      <c r="D58" s="37">
        <v>5</v>
      </c>
      <c r="E58" s="33"/>
      <c r="F58" s="36"/>
      <c r="G58" s="33"/>
      <c r="H58" s="36"/>
      <c r="I58" s="33">
        <v>9276</v>
      </c>
      <c r="J58" s="36">
        <v>46380</v>
      </c>
      <c r="K58" s="33">
        <v>9286</v>
      </c>
      <c r="L58" s="36">
        <f>K58*5</f>
        <v>46430</v>
      </c>
      <c r="M58" s="33"/>
      <c r="N58" s="36"/>
      <c r="O58" s="33"/>
      <c r="P58" s="36"/>
      <c r="Q58" s="33"/>
      <c r="R58" s="36"/>
      <c r="S58" s="33"/>
      <c r="T58" s="36"/>
      <c r="U58" s="33"/>
      <c r="V58" s="36"/>
      <c r="W58" s="33"/>
      <c r="X58" s="36"/>
    </row>
    <row r="59" spans="1:24" ht="346.5" x14ac:dyDescent="0.25">
      <c r="A59" s="33">
        <v>38</v>
      </c>
      <c r="B59" s="34" t="s">
        <v>64</v>
      </c>
      <c r="C59" s="33" t="s">
        <v>5</v>
      </c>
      <c r="D59" s="37">
        <v>35</v>
      </c>
      <c r="E59" s="33"/>
      <c r="F59" s="36"/>
      <c r="G59" s="33"/>
      <c r="H59" s="36"/>
      <c r="I59" s="33">
        <v>6205</v>
      </c>
      <c r="J59" s="36">
        <v>217175</v>
      </c>
      <c r="K59" s="33">
        <v>6215</v>
      </c>
      <c r="L59" s="36">
        <f>K59*35</f>
        <v>217525</v>
      </c>
      <c r="M59" s="33"/>
      <c r="N59" s="36"/>
      <c r="O59" s="33"/>
      <c r="P59" s="36"/>
      <c r="Q59" s="33"/>
      <c r="R59" s="36"/>
      <c r="S59" s="33"/>
      <c r="T59" s="36"/>
      <c r="U59" s="33"/>
      <c r="V59" s="36"/>
      <c r="W59" s="33"/>
      <c r="X59" s="36"/>
    </row>
    <row r="60" spans="1:24" ht="110.25" x14ac:dyDescent="0.25">
      <c r="A60" s="33">
        <v>39</v>
      </c>
      <c r="B60" s="34" t="s">
        <v>44</v>
      </c>
      <c r="C60" s="33" t="s">
        <v>5</v>
      </c>
      <c r="D60" s="37">
        <v>35</v>
      </c>
      <c r="E60" s="33"/>
      <c r="F60" s="36"/>
      <c r="G60" s="33"/>
      <c r="H60" s="36"/>
      <c r="I60" s="33"/>
      <c r="J60" s="36"/>
      <c r="K60" s="33"/>
      <c r="L60" s="36"/>
      <c r="M60" s="33">
        <v>6350</v>
      </c>
      <c r="N60" s="36">
        <f>M60*35</f>
        <v>222250</v>
      </c>
      <c r="O60" s="33">
        <v>6390</v>
      </c>
      <c r="P60" s="36">
        <f>6390*35</f>
        <v>223650</v>
      </c>
      <c r="Q60" s="33"/>
      <c r="R60" s="36"/>
      <c r="S60" s="33"/>
      <c r="T60" s="36"/>
      <c r="U60" s="33"/>
      <c r="V60" s="36"/>
      <c r="W60" s="33"/>
      <c r="X60" s="36"/>
    </row>
    <row r="61" spans="1:24" ht="31.5" x14ac:dyDescent="0.25">
      <c r="A61" s="33">
        <v>40</v>
      </c>
      <c r="B61" s="34" t="s">
        <v>65</v>
      </c>
      <c r="C61" s="33" t="s">
        <v>3</v>
      </c>
      <c r="D61" s="37">
        <v>90</v>
      </c>
      <c r="E61" s="33">
        <v>4000</v>
      </c>
      <c r="F61" s="36">
        <v>360000</v>
      </c>
      <c r="G61" s="33">
        <v>4200</v>
      </c>
      <c r="H61" s="36">
        <f>4200*90</f>
        <v>378000</v>
      </c>
      <c r="J61" s="36"/>
      <c r="K61" s="33"/>
      <c r="L61" s="36"/>
      <c r="M61" s="33"/>
      <c r="N61" s="36"/>
      <c r="O61" s="33"/>
      <c r="P61" s="36"/>
      <c r="Q61" s="33"/>
      <c r="R61" s="36"/>
      <c r="S61" s="33"/>
      <c r="T61" s="36"/>
      <c r="U61" s="33"/>
      <c r="V61" s="36"/>
      <c r="W61" s="33"/>
      <c r="X61" s="36"/>
    </row>
    <row r="62" spans="1:24" ht="157.5" x14ac:dyDescent="0.25">
      <c r="A62" s="33">
        <v>41</v>
      </c>
      <c r="B62" s="34" t="s">
        <v>66</v>
      </c>
      <c r="C62" s="33" t="s">
        <v>3</v>
      </c>
      <c r="D62" s="37">
        <v>120</v>
      </c>
      <c r="E62" s="33"/>
      <c r="F62" s="36"/>
      <c r="G62" s="33"/>
      <c r="H62" s="36"/>
      <c r="I62" s="33"/>
      <c r="J62" s="36"/>
      <c r="K62" s="33"/>
      <c r="L62" s="36"/>
      <c r="M62" s="33">
        <v>4470</v>
      </c>
      <c r="N62" s="36">
        <f>4470*120</f>
        <v>536400</v>
      </c>
      <c r="O62" s="33">
        <v>4480</v>
      </c>
      <c r="P62" s="36">
        <f>4480*120</f>
        <v>537600</v>
      </c>
      <c r="Q62" s="33"/>
      <c r="R62" s="36"/>
      <c r="S62" s="33"/>
      <c r="T62" s="36"/>
      <c r="U62" s="33"/>
      <c r="V62" s="36"/>
      <c r="W62" s="33"/>
      <c r="X62" s="36"/>
    </row>
    <row r="63" spans="1:24" x14ac:dyDescent="0.25">
      <c r="A63" s="33">
        <v>42</v>
      </c>
      <c r="B63" s="34" t="s">
        <v>34</v>
      </c>
      <c r="C63" s="33" t="s">
        <v>92</v>
      </c>
      <c r="D63" s="35">
        <v>1500</v>
      </c>
      <c r="E63" s="33">
        <v>570</v>
      </c>
      <c r="F63" s="36">
        <v>855000</v>
      </c>
      <c r="G63" s="33">
        <v>800</v>
      </c>
      <c r="H63" s="44" t="s">
        <v>73</v>
      </c>
      <c r="I63" s="33"/>
      <c r="J63" s="36"/>
      <c r="K63" s="33"/>
      <c r="L63" s="36"/>
      <c r="M63" s="33"/>
      <c r="N63" s="36"/>
      <c r="O63" s="33"/>
      <c r="P63" s="36"/>
      <c r="Q63" s="33"/>
      <c r="R63" s="36"/>
      <c r="S63" s="33"/>
      <c r="T63" s="36"/>
      <c r="U63" s="33"/>
      <c r="V63" s="36"/>
      <c r="W63" s="33"/>
      <c r="X63" s="36"/>
    </row>
    <row r="64" spans="1:24" x14ac:dyDescent="0.25">
      <c r="A64" s="33">
        <v>43</v>
      </c>
      <c r="B64" s="34" t="s">
        <v>35</v>
      </c>
      <c r="C64" s="33" t="s">
        <v>3</v>
      </c>
      <c r="D64" s="37">
        <v>12</v>
      </c>
      <c r="E64" s="33">
        <v>5000</v>
      </c>
      <c r="F64" s="36">
        <v>60000</v>
      </c>
      <c r="G64" s="33">
        <v>15000</v>
      </c>
      <c r="H64" s="36">
        <f>15000*12</f>
        <v>180000</v>
      </c>
      <c r="I64" s="33"/>
      <c r="J64" s="36"/>
      <c r="K64" s="33"/>
      <c r="L64" s="36"/>
      <c r="M64" s="33"/>
      <c r="N64" s="36"/>
      <c r="O64" s="33"/>
      <c r="P64" s="36"/>
      <c r="Q64" s="33"/>
      <c r="R64" s="36"/>
      <c r="S64" s="33"/>
      <c r="T64" s="36"/>
      <c r="U64" s="33"/>
      <c r="V64" s="36"/>
      <c r="W64" s="33"/>
      <c r="X64" s="36"/>
    </row>
    <row r="65" spans="1:24" x14ac:dyDescent="0.25">
      <c r="A65" s="33">
        <v>44</v>
      </c>
      <c r="B65" s="34" t="s">
        <v>36</v>
      </c>
      <c r="C65" s="33" t="s">
        <v>3</v>
      </c>
      <c r="D65" s="37">
        <v>5</v>
      </c>
      <c r="E65" s="33">
        <v>600</v>
      </c>
      <c r="F65" s="36">
        <v>3000</v>
      </c>
      <c r="G65" s="33">
        <v>11000</v>
      </c>
      <c r="H65" s="36">
        <f>11000*5</f>
        <v>55000</v>
      </c>
      <c r="I65" s="33"/>
      <c r="J65" s="36"/>
      <c r="K65" s="33"/>
      <c r="L65" s="36"/>
      <c r="M65" s="33"/>
      <c r="N65" s="36"/>
      <c r="O65" s="33"/>
      <c r="P65" s="36"/>
      <c r="Q65" s="33"/>
      <c r="R65" s="36"/>
      <c r="S65" s="33"/>
      <c r="T65" s="36"/>
      <c r="U65" s="33"/>
      <c r="V65" s="36"/>
      <c r="W65" s="33"/>
      <c r="X65" s="36"/>
    </row>
    <row r="66" spans="1:24" ht="189" x14ac:dyDescent="0.25">
      <c r="A66" s="33">
        <v>45</v>
      </c>
      <c r="B66" s="34" t="s">
        <v>67</v>
      </c>
      <c r="C66" s="33" t="s">
        <v>3</v>
      </c>
      <c r="D66" s="37">
        <v>240</v>
      </c>
      <c r="E66" s="33"/>
      <c r="F66" s="36"/>
      <c r="G66" s="33"/>
      <c r="H66" s="36"/>
      <c r="I66" s="33"/>
      <c r="J66" s="36"/>
      <c r="K66" s="33"/>
      <c r="L66" s="36"/>
      <c r="M66" s="33">
        <v>4150</v>
      </c>
      <c r="N66" s="36">
        <f>4150*240</f>
        <v>996000</v>
      </c>
      <c r="O66" s="33">
        <v>4180</v>
      </c>
      <c r="P66" s="36">
        <f>O66*240</f>
        <v>1003200</v>
      </c>
      <c r="Q66" s="33"/>
      <c r="R66" s="36"/>
      <c r="S66" s="33"/>
      <c r="T66" s="36"/>
      <c r="U66" s="33"/>
      <c r="V66" s="36"/>
      <c r="W66" s="33"/>
      <c r="X66" s="36"/>
    </row>
    <row r="67" spans="1:24" ht="47.25" x14ac:dyDescent="0.25">
      <c r="A67" s="33">
        <v>46</v>
      </c>
      <c r="B67" s="34" t="s">
        <v>37</v>
      </c>
      <c r="C67" s="33" t="s">
        <v>3</v>
      </c>
      <c r="D67" s="35">
        <v>2000</v>
      </c>
      <c r="E67" s="33">
        <v>250</v>
      </c>
      <c r="F67" s="36">
        <v>500000</v>
      </c>
      <c r="G67" s="33">
        <v>300</v>
      </c>
      <c r="H67" s="36">
        <f>300*2000</f>
        <v>600000</v>
      </c>
      <c r="I67" s="33"/>
      <c r="J67" s="36"/>
      <c r="K67" s="33"/>
      <c r="L67" s="36"/>
      <c r="M67" s="33"/>
      <c r="N67" s="36"/>
      <c r="O67" s="33"/>
      <c r="P67" s="36"/>
      <c r="Q67" s="33"/>
      <c r="R67" s="36"/>
      <c r="S67" s="33"/>
      <c r="T67" s="36"/>
      <c r="U67" s="33"/>
      <c r="V67" s="36"/>
      <c r="W67" s="33"/>
      <c r="X67" s="36"/>
    </row>
    <row r="68" spans="1:24" ht="47.25" x14ac:dyDescent="0.25">
      <c r="A68" s="33">
        <v>47</v>
      </c>
      <c r="B68" s="34" t="s">
        <v>38</v>
      </c>
      <c r="C68" s="33" t="s">
        <v>3</v>
      </c>
      <c r="D68" s="37">
        <v>500</v>
      </c>
      <c r="E68" s="33">
        <v>230</v>
      </c>
      <c r="F68" s="36">
        <v>115000</v>
      </c>
      <c r="G68" s="33">
        <v>300</v>
      </c>
      <c r="H68" s="36">
        <f>300*500</f>
        <v>150000</v>
      </c>
      <c r="I68" s="33"/>
      <c r="J68" s="36"/>
      <c r="K68" s="33"/>
      <c r="L68" s="36"/>
      <c r="M68" s="33"/>
      <c r="N68" s="36"/>
      <c r="O68" s="33"/>
      <c r="P68" s="36"/>
      <c r="Q68" s="33"/>
      <c r="R68" s="36"/>
      <c r="S68" s="33"/>
      <c r="T68" s="36"/>
      <c r="U68" s="33"/>
      <c r="V68" s="36"/>
      <c r="W68" s="33"/>
      <c r="X68" s="36"/>
    </row>
    <row r="69" spans="1:24" ht="47.25" x14ac:dyDescent="0.25">
      <c r="A69" s="33">
        <v>48</v>
      </c>
      <c r="B69" s="34" t="s">
        <v>39</v>
      </c>
      <c r="C69" s="33" t="s">
        <v>3</v>
      </c>
      <c r="D69" s="37">
        <v>100</v>
      </c>
      <c r="E69" s="33">
        <v>250</v>
      </c>
      <c r="F69" s="36">
        <v>25000</v>
      </c>
      <c r="G69" s="33">
        <v>300</v>
      </c>
      <c r="H69" s="36">
        <f>300*100</f>
        <v>30000</v>
      </c>
      <c r="I69" s="33"/>
      <c r="J69" s="36"/>
      <c r="K69" s="33"/>
      <c r="L69" s="36"/>
      <c r="M69" s="33"/>
      <c r="N69" s="36"/>
      <c r="O69" s="33"/>
      <c r="P69" s="36"/>
      <c r="Q69" s="33"/>
      <c r="R69" s="36"/>
      <c r="S69" s="33"/>
      <c r="T69" s="36"/>
      <c r="U69" s="33"/>
      <c r="V69" s="36"/>
      <c r="W69" s="33"/>
      <c r="X69" s="36"/>
    </row>
    <row r="70" spans="1:24" ht="47.25" x14ac:dyDescent="0.25">
      <c r="A70" s="33">
        <v>49</v>
      </c>
      <c r="B70" s="34" t="s">
        <v>40</v>
      </c>
      <c r="C70" s="33" t="s">
        <v>45</v>
      </c>
      <c r="D70" s="37">
        <v>300</v>
      </c>
      <c r="E70" s="33">
        <v>6000</v>
      </c>
      <c r="F70" s="36">
        <f>D70*E70</f>
        <v>1800000</v>
      </c>
      <c r="G70" s="33">
        <v>8200</v>
      </c>
      <c r="H70" s="36">
        <f>8200*300</f>
        <v>2460000</v>
      </c>
      <c r="I70" s="33"/>
      <c r="J70" s="36"/>
      <c r="K70" s="33"/>
      <c r="L70" s="36"/>
      <c r="M70" s="33"/>
      <c r="N70" s="36"/>
      <c r="O70" s="33"/>
      <c r="P70" s="36"/>
      <c r="Q70" s="33"/>
      <c r="R70" s="36"/>
      <c r="S70" s="33"/>
      <c r="T70" s="36"/>
      <c r="U70" s="33"/>
      <c r="V70" s="36"/>
      <c r="W70" s="33"/>
      <c r="X70" s="36"/>
    </row>
    <row r="71" spans="1:24" s="9" customFormat="1" x14ac:dyDescent="0.25">
      <c r="A71" s="45"/>
      <c r="B71" s="45"/>
      <c r="C71" s="45"/>
      <c r="D71" s="46"/>
      <c r="E71" s="45" t="s">
        <v>74</v>
      </c>
      <c r="F71" s="47">
        <f>F21+F22+F48+F53+F61+F63+F64+F65+F67+F68+F69+F70</f>
        <v>3955000</v>
      </c>
      <c r="G71" s="48" t="s">
        <v>74</v>
      </c>
      <c r="H71" s="47">
        <f>H21+H22+H48+H53+H61+H63+H64+H65+H67+H68+H69+H70</f>
        <v>5300000</v>
      </c>
      <c r="I71" s="45" t="s">
        <v>74</v>
      </c>
      <c r="J71" s="47">
        <f>J56+J57+J58+J59</f>
        <v>1108455</v>
      </c>
      <c r="K71" s="45" t="s">
        <v>74</v>
      </c>
      <c r="L71" s="47">
        <f t="shared" ref="L71" si="0">L56+L57+L58+L59</f>
        <v>1109855</v>
      </c>
      <c r="M71" s="45" t="s">
        <v>74</v>
      </c>
      <c r="N71" s="47">
        <f>N60+N62+N66</f>
        <v>1754650</v>
      </c>
      <c r="O71" s="45" t="s">
        <v>74</v>
      </c>
      <c r="P71" s="47">
        <f t="shared" ref="P71" si="1">P60+P62+P66</f>
        <v>1764450</v>
      </c>
      <c r="Q71" s="45" t="s">
        <v>74</v>
      </c>
      <c r="R71" s="47">
        <f>R24+R25+R35+R43+R44+R49+R50+R51+R52+R54</f>
        <v>1502810</v>
      </c>
      <c r="S71" s="45" t="s">
        <v>74</v>
      </c>
      <c r="T71" s="47">
        <f t="shared" ref="T71" si="2">T24+T25+T35+T43+T44+T49+T50+T51+T52+T54</f>
        <v>1514100</v>
      </c>
      <c r="U71" s="45" t="s">
        <v>74</v>
      </c>
      <c r="V71" s="47">
        <f>V26+V27+V28+V29+V30+V31+V32+V33+V34+V36+V41+V42+V46+V47</f>
        <v>2551600</v>
      </c>
      <c r="W71" s="45" t="s">
        <v>74</v>
      </c>
      <c r="X71" s="47">
        <f t="shared" ref="X71" si="3">X26+X27+X28+X29+X30+X31+X32+X33+X34+X36+X41+X42+X46+X47</f>
        <v>2744750</v>
      </c>
    </row>
    <row r="72" spans="1:24" ht="119.25" customHeight="1" x14ac:dyDescent="0.25">
      <c r="A72" s="12" t="s">
        <v>72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20.25" customHeight="1" x14ac:dyDescent="0.25">
      <c r="A73" s="3" t="s">
        <v>76</v>
      </c>
    </row>
    <row r="74" spans="1:24" ht="19.5" customHeight="1" x14ac:dyDescent="0.25">
      <c r="A74" s="2" t="s">
        <v>77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idden="1" x14ac:dyDescent="0.25"/>
    <row r="76" spans="1:24" x14ac:dyDescent="0.25">
      <c r="A76" s="2" t="s">
        <v>78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25">
      <c r="A77" s="2" t="s">
        <v>79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25">
      <c r="A78" s="2" t="s">
        <v>80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25">
      <c r="A79" s="2" t="s">
        <v>81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40" customHeight="1" x14ac:dyDescent="0.25">
      <c r="A80" s="12" t="s">
        <v>90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82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</sheetData>
  <mergeCells count="36">
    <mergeCell ref="A77:X77"/>
    <mergeCell ref="A78:X78"/>
    <mergeCell ref="A79:X79"/>
    <mergeCell ref="W17:X17"/>
    <mergeCell ref="E17:F17"/>
    <mergeCell ref="G17:H17"/>
    <mergeCell ref="I17:J17"/>
    <mergeCell ref="K17:L17"/>
    <mergeCell ref="S18:T18"/>
    <mergeCell ref="U18:V18"/>
    <mergeCell ref="M17:N17"/>
    <mergeCell ref="O17:P17"/>
    <mergeCell ref="Q17:R17"/>
    <mergeCell ref="S17:T17"/>
    <mergeCell ref="U17:V17"/>
    <mergeCell ref="K18:L18"/>
    <mergeCell ref="M18:N18"/>
    <mergeCell ref="O18:P18"/>
    <mergeCell ref="Q18:R18"/>
    <mergeCell ref="A76:X76"/>
    <mergeCell ref="A80:X93"/>
    <mergeCell ref="A2:X2"/>
    <mergeCell ref="A72:X72"/>
    <mergeCell ref="A74:X74"/>
    <mergeCell ref="A18:A19"/>
    <mergeCell ref="B18:B19"/>
    <mergeCell ref="C18:C19"/>
    <mergeCell ref="D18:D19"/>
    <mergeCell ref="W18:X18"/>
    <mergeCell ref="A55:X55"/>
    <mergeCell ref="A20:X20"/>
    <mergeCell ref="A12:X12"/>
    <mergeCell ref="A14:X14"/>
    <mergeCell ref="E18:F18"/>
    <mergeCell ref="G18:H18"/>
    <mergeCell ref="I18:J18"/>
  </mergeCells>
  <pageMargins left="0.31496062992125984" right="0.11811023622047245" top="0.15748031496062992" bottom="0.15748031496062992" header="0.31496062992125984" footer="0.31496062992125984"/>
  <pageSetup paperSize="9" scale="4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2017-07-18T04:56:38Z</cp:lastPrinted>
  <dcterms:created xsi:type="dcterms:W3CDTF">2017-07-13T10:41:57Z</dcterms:created>
  <dcterms:modified xsi:type="dcterms:W3CDTF">2017-07-18T05:01:53Z</dcterms:modified>
</cp:coreProperties>
</file>